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rto1/Library/CloudStorage/Dropbox/GPL Submissions/GPL Subm v31/GPL2424 Waterton/SI/"/>
    </mc:Choice>
  </mc:AlternateContent>
  <xr:revisionPtr revIDLastSave="0" documentId="8_{1187F4BC-FD0A-1D4D-B338-58315A6C809D}" xr6:coauthVersionLast="47" xr6:coauthVersionMax="47" xr10:uidLastSave="{00000000-0000-0000-0000-000000000000}"/>
  <bookViews>
    <workbookView xWindow="0" yWindow="760" windowWidth="30240" windowHeight="18880" tabRatio="790" activeTab="1" xr2:uid="{00000000-000D-0000-FFFF-FFFF00000000}"/>
  </bookViews>
  <sheets>
    <sheet name="PlotDat5" sheetId="22" state="hidden" r:id="rId1"/>
    <sheet name="Table S-2 Re-Os and HS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1" i="1" l="1"/>
  <c r="AA21" i="1"/>
  <c r="R11" i="1"/>
  <c r="R12" i="1"/>
  <c r="R13" i="1"/>
  <c r="R16" i="1"/>
  <c r="R17" i="1"/>
  <c r="R18" i="1"/>
  <c r="R19" i="1"/>
  <c r="R10" i="1"/>
  <c r="S11" i="1"/>
  <c r="S12" i="1"/>
  <c r="S13" i="1"/>
  <c r="S14" i="1"/>
  <c r="S15" i="1"/>
  <c r="S16" i="1"/>
  <c r="S17" i="1"/>
  <c r="S18" i="1"/>
  <c r="S19" i="1"/>
  <c r="S10" i="1"/>
  <c r="P24" i="1"/>
  <c r="Q24" i="1"/>
  <c r="N24" i="1"/>
  <c r="L24" i="1"/>
  <c r="J24" i="1"/>
  <c r="H24" i="1"/>
  <c r="F24" i="1"/>
  <c r="P21" i="1"/>
  <c r="N21" i="1"/>
  <c r="L21" i="1"/>
  <c r="J21" i="1"/>
  <c r="H21" i="1"/>
  <c r="F21" i="1"/>
  <c r="Z13" i="1"/>
  <c r="Z12" i="1"/>
  <c r="Z11" i="1"/>
  <c r="Z10" i="1"/>
  <c r="Y19" i="1"/>
  <c r="Y18" i="1"/>
  <c r="Y17" i="1"/>
  <c r="Y16" i="1"/>
  <c r="Y15" i="1"/>
  <c r="Y14" i="1"/>
  <c r="Y13" i="1"/>
  <c r="Y12" i="1"/>
  <c r="Y11" i="1"/>
  <c r="Y10" i="1"/>
  <c r="X19" i="1"/>
  <c r="X18" i="1"/>
  <c r="X17" i="1"/>
  <c r="X16" i="1"/>
  <c r="X15" i="1"/>
  <c r="X14" i="1"/>
  <c r="X13" i="1"/>
  <c r="X12" i="1"/>
  <c r="X11" i="1"/>
  <c r="X10" i="1"/>
  <c r="W19" i="1"/>
  <c r="W18" i="1"/>
  <c r="W17" i="1"/>
  <c r="W16" i="1"/>
  <c r="W15" i="1"/>
  <c r="W14" i="1"/>
  <c r="W13" i="1"/>
  <c r="W12" i="1"/>
  <c r="W11" i="1"/>
  <c r="W10" i="1"/>
  <c r="V19" i="1"/>
  <c r="V18" i="1"/>
  <c r="V17" i="1"/>
  <c r="V16" i="1"/>
  <c r="V15" i="1"/>
  <c r="V14" i="1"/>
  <c r="V13" i="1"/>
  <c r="V12" i="1"/>
  <c r="V11" i="1"/>
  <c r="V10" i="1"/>
  <c r="U11" i="1"/>
  <c r="U12" i="1"/>
  <c r="U13" i="1"/>
  <c r="U14" i="1"/>
  <c r="U15" i="1"/>
  <c r="U16" i="1"/>
  <c r="U17" i="1"/>
  <c r="U18" i="1"/>
  <c r="U19" i="1"/>
  <c r="U10" i="1"/>
</calcChain>
</file>

<file path=xl/sharedStrings.xml><?xml version="1.0" encoding="utf-8"?>
<sst xmlns="http://schemas.openxmlformats.org/spreadsheetml/2006/main" count="154" uniqueCount="78">
  <si>
    <t>Os</t>
  </si>
  <si>
    <t>Ir</t>
  </si>
  <si>
    <t>Ru</t>
  </si>
  <si>
    <t>Pt</t>
  </si>
  <si>
    <t>Pd</t>
  </si>
  <si>
    <t>Re</t>
  </si>
  <si>
    <t>Sample ID</t>
  </si>
  <si>
    <t>N/A</t>
  </si>
  <si>
    <t>ErrBox</t>
  </si>
  <si>
    <t>Source sheet</t>
  </si>
  <si>
    <t>Sample Data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</si>
  <si>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</si>
  <si>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</si>
  <si>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</si>
  <si>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</si>
  <si>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</si>
  <si>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</si>
  <si>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</si>
  <si>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</si>
  <si>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</si>
  <si>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</si>
  <si>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</si>
  <si>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</si>
  <si>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</si>
  <si>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</si>
  <si>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</si>
  <si>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ProbDens4</t>
  </si>
  <si>
    <t>BO14:BO17,BO20:BO24,BO27:BO30</t>
  </si>
  <si>
    <t>Notes</t>
  </si>
  <si>
    <t>Sample wt</t>
  </si>
  <si>
    <t>Digestion</t>
  </si>
  <si>
    <t>16 hrs</t>
  </si>
  <si>
    <t>Rock type</t>
  </si>
  <si>
    <t>&lt;LOD</t>
  </si>
  <si>
    <t>Chromitite</t>
  </si>
  <si>
    <t>Re &lt;LOD</t>
  </si>
  <si>
    <t>ρ</t>
  </si>
  <si>
    <r>
      <t xml:space="preserve">Re&lt;blank (1.8 </t>
    </r>
    <r>
      <rPr>
        <sz val="11"/>
        <rFont val="Calibri"/>
        <family val="2"/>
      </rPr>
      <t>± 3.4 pg)</t>
    </r>
  </si>
  <si>
    <t>Bad Re blanks</t>
  </si>
  <si>
    <t>Pt/Os</t>
  </si>
  <si>
    <t>Re/Os</t>
  </si>
  <si>
    <r>
      <rPr>
        <b/>
        <vertAlign val="superscript"/>
        <sz val="11"/>
        <color theme="1"/>
        <rFont val="Calibri"/>
        <family val="2"/>
        <scheme val="minor"/>
      </rPr>
      <t>187</t>
    </r>
    <r>
      <rPr>
        <b/>
        <sz val="11"/>
        <color theme="1"/>
        <rFont val="Calibri"/>
        <family val="2"/>
        <scheme val="minor"/>
      </rPr>
      <t>Re/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</si>
  <si>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r>
      <rPr>
        <b/>
        <vertAlign val="superscript"/>
        <sz val="11"/>
        <color theme="1"/>
        <rFont val="Calibri"/>
        <family val="2"/>
        <scheme val="minor"/>
      </rPr>
      <t>187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</si>
  <si>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t>208110a</t>
  </si>
  <si>
    <t>208112a</t>
  </si>
  <si>
    <t>208118a</t>
  </si>
  <si>
    <t>208114a</t>
  </si>
  <si>
    <t>Conventional</t>
  </si>
  <si>
    <t>16 hrs unspiked + 1 hr spike equilibration</t>
  </si>
  <si>
    <t>Asher time (all at 260 °C)</t>
  </si>
  <si>
    <t>Mean OKUM (n = 57)</t>
  </si>
  <si>
    <t>2s</t>
  </si>
  <si>
    <t>Re-Os isotope data</t>
  </si>
  <si>
    <r>
      <t xml:space="preserve">O-chon </t>
    </r>
    <r>
      <rPr>
        <b/>
        <i/>
        <sz val="11"/>
        <color theme="1"/>
        <rFont val="Calibri"/>
        <family val="2"/>
        <scheme val="minor"/>
      </rPr>
      <t>T</t>
    </r>
    <r>
      <rPr>
        <b/>
        <i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(Ma)</t>
    </r>
  </si>
  <si>
    <r>
      <t xml:space="preserve">O-chon </t>
    </r>
    <r>
      <rPr>
        <b/>
        <i/>
        <sz val="11"/>
        <color theme="1"/>
        <rFont val="Calibri"/>
        <family val="2"/>
        <scheme val="minor"/>
      </rPr>
      <t>T</t>
    </r>
    <r>
      <rPr>
        <b/>
        <i/>
        <vertAlign val="subscript"/>
        <sz val="11"/>
        <color theme="1"/>
        <rFont val="Calibri"/>
        <family val="2"/>
        <scheme val="minor"/>
      </rPr>
      <t>MA</t>
    </r>
    <r>
      <rPr>
        <b/>
        <sz val="11"/>
        <color theme="1"/>
        <rFont val="Calibri"/>
        <family val="2"/>
        <scheme val="minor"/>
      </rPr>
      <t xml:space="preserve"> (Ma)</t>
    </r>
  </si>
  <si>
    <t>Blank and limit of detection in pg</t>
  </si>
  <si>
    <r>
      <t>OKUM intermediate precision (2s</t>
    </r>
    <r>
      <rPr>
        <sz val="11"/>
        <color theme="1"/>
        <rFont val="Calibri"/>
        <family val="2"/>
        <scheme val="minor"/>
      </rPr>
      <t xml:space="preserve"> relative)</t>
    </r>
  </si>
  <si>
    <t>Blank and limit of detection are reported as absolute abundances (pg), not concentrations.</t>
  </si>
  <si>
    <t>Due to ~0.2 gram sample sizes, limit of detection in ppb is ~5/1000 times higher, equivalent to ~0.034 ppb for Re.</t>
  </si>
  <si>
    <t>Mean blank (n = 22)</t>
  </si>
  <si>
    <r>
      <t>Limit of detection (mean blank + 3</t>
    </r>
    <r>
      <rPr>
        <sz val="11"/>
        <color theme="1"/>
        <rFont val="Calibri"/>
        <family val="2"/>
        <scheme val="minor"/>
      </rPr>
      <t>σ)</t>
    </r>
  </si>
  <si>
    <t>However, Re concentrations in these samples could plausibly originate from the blank and should not be used for calculations.</t>
  </si>
  <si>
    <t>Blank contribution to total measured HSE</t>
  </si>
  <si>
    <r>
      <t>T</t>
    </r>
    <r>
      <rPr>
        <i/>
        <vertAlign val="subscript"/>
        <sz val="11"/>
        <color theme="1"/>
        <rFont val="Calibri"/>
        <family val="2"/>
        <scheme val="minor"/>
      </rPr>
      <t>RD</t>
    </r>
    <r>
      <rPr>
        <i/>
        <sz val="11"/>
        <color theme="1"/>
        <rFont val="Calibri"/>
        <family val="2"/>
        <scheme val="minor"/>
      </rPr>
      <t xml:space="preserve"> = Re-depletion age (Walker </t>
    </r>
    <r>
      <rPr>
        <sz val="11"/>
        <color theme="1"/>
        <rFont val="Calibri"/>
        <family val="2"/>
        <scheme val="minor"/>
      </rPr>
      <t>et al.</t>
    </r>
    <r>
      <rPr>
        <i/>
        <sz val="11"/>
        <color theme="1"/>
        <rFont val="Calibri"/>
        <family val="2"/>
        <scheme val="minor"/>
      </rPr>
      <t xml:space="preserve"> 1988). T</t>
    </r>
    <r>
      <rPr>
        <i/>
        <vertAlign val="subscript"/>
        <sz val="11"/>
        <color theme="1"/>
        <rFont val="Calibri"/>
        <family val="2"/>
        <scheme val="minor"/>
      </rPr>
      <t>MA</t>
    </r>
    <r>
      <rPr>
        <i/>
        <sz val="11"/>
        <color theme="1"/>
        <rFont val="Calibri"/>
        <family val="2"/>
        <scheme val="minor"/>
      </rPr>
      <t xml:space="preserve"> = Re-Os mantle model age.</t>
    </r>
  </si>
  <si>
    <t>All uncertainties reported are absolute uncertainties specified as relative</t>
  </si>
  <si>
    <t>Blank-corrected HSE concentrations (ppb)</t>
  </si>
  <si>
    <t>The batch of samples measured as split analyses had an anomalously high Re blank.</t>
  </si>
  <si>
    <r>
      <t xml:space="preserve">Some samples had Re concentrations below the mean blank. No meaningful Re/Os, </t>
    </r>
    <r>
      <rPr>
        <i/>
        <vertAlign val="superscript"/>
        <sz val="11"/>
        <color theme="1"/>
        <rFont val="Calibri"/>
        <family val="2"/>
        <scheme val="minor"/>
      </rPr>
      <t>187</t>
    </r>
    <r>
      <rPr>
        <i/>
        <sz val="11"/>
        <color theme="1"/>
        <rFont val="Calibri"/>
        <family val="2"/>
        <scheme val="minor"/>
      </rPr>
      <t>Re/</t>
    </r>
    <r>
      <rPr>
        <i/>
        <vertAlign val="superscript"/>
        <sz val="11"/>
        <color theme="1"/>
        <rFont val="Calibri"/>
        <family val="2"/>
        <scheme val="minor"/>
      </rPr>
      <t>188</t>
    </r>
    <r>
      <rPr>
        <i/>
        <sz val="11"/>
        <color theme="1"/>
        <rFont val="Calibri"/>
        <family val="2"/>
        <scheme val="minor"/>
      </rPr>
      <t>Os, and T</t>
    </r>
    <r>
      <rPr>
        <i/>
        <vertAlign val="subscript"/>
        <sz val="11"/>
        <color theme="1"/>
        <rFont val="Calibri"/>
        <family val="2"/>
        <scheme val="minor"/>
      </rPr>
      <t>MA</t>
    </r>
    <r>
      <rPr>
        <i/>
        <sz val="11"/>
        <color theme="1"/>
        <rFont val="Calibri"/>
        <family val="2"/>
        <scheme val="minor"/>
      </rPr>
      <t xml:space="preserve"> could be calculated for these.</t>
    </r>
  </si>
  <si>
    <r>
      <t xml:space="preserve">Re/Os, </t>
    </r>
    <r>
      <rPr>
        <i/>
        <vertAlign val="superscript"/>
        <sz val="11"/>
        <color theme="1"/>
        <rFont val="Calibri"/>
        <family val="2"/>
        <scheme val="minor"/>
      </rPr>
      <t>187</t>
    </r>
    <r>
      <rPr>
        <i/>
        <sz val="11"/>
        <color theme="1"/>
        <rFont val="Calibri"/>
        <family val="2"/>
        <scheme val="minor"/>
      </rPr>
      <t>Re/</t>
    </r>
    <r>
      <rPr>
        <i/>
        <vertAlign val="superscript"/>
        <sz val="11"/>
        <color theme="1"/>
        <rFont val="Calibri"/>
        <family val="2"/>
        <scheme val="minor"/>
      </rPr>
      <t>188</t>
    </r>
    <r>
      <rPr>
        <i/>
        <sz val="11"/>
        <color theme="1"/>
        <rFont val="Calibri"/>
        <family val="2"/>
        <scheme val="minor"/>
      </rPr>
      <t>Os, and T</t>
    </r>
    <r>
      <rPr>
        <i/>
        <vertAlign val="subscript"/>
        <sz val="11"/>
        <color theme="1"/>
        <rFont val="Calibri"/>
        <family val="2"/>
        <scheme val="minor"/>
      </rPr>
      <t>MA</t>
    </r>
    <r>
      <rPr>
        <i/>
        <sz val="11"/>
        <color theme="1"/>
        <rFont val="Calibri"/>
        <family val="2"/>
        <scheme val="minor"/>
      </rPr>
      <t xml:space="preserve"> are reported for illustrative purposes for samples with Re that is below the limit of detection but above the mean analytical blank</t>
    </r>
  </si>
  <si>
    <t>Even though Re concentrations were above even this elevated blank, we consider the data suspect.</t>
  </si>
  <si>
    <r>
      <t>All T</t>
    </r>
    <r>
      <rPr>
        <i/>
        <vertAlign val="subscript"/>
        <sz val="11"/>
        <color theme="1"/>
        <rFont val="Calibri"/>
        <family val="2"/>
        <scheme val="minor"/>
      </rPr>
      <t>RD</t>
    </r>
    <r>
      <rPr>
        <i/>
        <sz val="11"/>
        <color theme="1"/>
        <rFont val="Calibri"/>
        <family val="2"/>
        <scheme val="minor"/>
      </rPr>
      <t xml:space="preserve"> and T</t>
    </r>
    <r>
      <rPr>
        <i/>
        <vertAlign val="subscript"/>
        <sz val="11"/>
        <color theme="1"/>
        <rFont val="Calibri"/>
        <family val="2"/>
        <scheme val="minor"/>
      </rPr>
      <t>MA</t>
    </r>
    <r>
      <rPr>
        <i/>
        <sz val="11"/>
        <color theme="1"/>
        <rFont val="Calibri"/>
        <family val="2"/>
        <scheme val="minor"/>
      </rPr>
      <t xml:space="preserve"> ages are reported relative to an O-chondrite mantle model, excluding mantle model uncertainties.</t>
    </r>
  </si>
  <si>
    <t>Spiked portion (10%) of split analyses</t>
  </si>
  <si>
    <r>
      <t xml:space="preserve">O-chondrite model has </t>
    </r>
    <r>
      <rPr>
        <i/>
        <vertAlign val="superscript"/>
        <sz val="11"/>
        <color theme="1"/>
        <rFont val="Calibri"/>
        <family val="2"/>
        <scheme val="minor"/>
      </rPr>
      <t>187</t>
    </r>
    <r>
      <rPr>
        <i/>
        <sz val="11"/>
        <color theme="1"/>
        <rFont val="Calibri"/>
        <family val="2"/>
        <scheme val="minor"/>
      </rPr>
      <t>Os/</t>
    </r>
    <r>
      <rPr>
        <i/>
        <vertAlign val="superscript"/>
        <sz val="11"/>
        <color theme="1"/>
        <rFont val="Calibri"/>
        <family val="2"/>
        <scheme val="minor"/>
      </rPr>
      <t>188</t>
    </r>
    <r>
      <rPr>
        <i/>
        <sz val="11"/>
        <color theme="1"/>
        <rFont val="Calibri"/>
        <family val="2"/>
        <scheme val="minor"/>
      </rPr>
      <t xml:space="preserve">Os = 0.1283 </t>
    </r>
    <r>
      <rPr>
        <sz val="11"/>
        <color theme="1"/>
        <rFont val="Verdana"/>
        <family val="2"/>
      </rPr>
      <t>±</t>
    </r>
    <r>
      <rPr>
        <i/>
        <sz val="11"/>
        <color theme="1"/>
        <rFont val="Calibri"/>
        <family val="2"/>
      </rPr>
      <t xml:space="preserve"> 0.0034 at present day with a </t>
    </r>
    <r>
      <rPr>
        <i/>
        <vertAlign val="superscript"/>
        <sz val="11"/>
        <color theme="1"/>
        <rFont val="Calibri"/>
        <family val="2"/>
      </rPr>
      <t>187</t>
    </r>
    <r>
      <rPr>
        <i/>
        <sz val="11"/>
        <color theme="1"/>
        <rFont val="Calibri"/>
        <family val="2"/>
      </rPr>
      <t>Re/</t>
    </r>
    <r>
      <rPr>
        <i/>
        <vertAlign val="superscript"/>
        <sz val="11"/>
        <color theme="1"/>
        <rFont val="Calibri"/>
        <family val="2"/>
      </rPr>
      <t>188</t>
    </r>
    <r>
      <rPr>
        <i/>
        <sz val="11"/>
        <color theme="1"/>
        <rFont val="Calibri"/>
        <family val="2"/>
      </rPr>
      <t xml:space="preserve">Os of 0.422 </t>
    </r>
    <r>
      <rPr>
        <sz val="11"/>
        <color theme="1"/>
        <rFont val="Verdana"/>
        <family val="2"/>
      </rPr>
      <t>±</t>
    </r>
    <r>
      <rPr>
        <i/>
        <sz val="11"/>
        <color theme="1"/>
        <rFont val="Calibri"/>
        <family val="2"/>
      </rPr>
      <t xml:space="preserve"> 0.050 (Walker et al., 2002)</t>
    </r>
  </si>
  <si>
    <r>
      <rPr>
        <b/>
        <sz val="11"/>
        <color theme="1"/>
        <rFont val="Calibri"/>
        <family val="2"/>
        <scheme val="minor"/>
      </rPr>
      <t>Table S-2</t>
    </r>
    <r>
      <rPr>
        <sz val="11"/>
        <color theme="1"/>
        <rFont val="Calibri"/>
        <family val="2"/>
        <scheme val="minor"/>
      </rPr>
      <t xml:space="preserve">  Re-Os and HSE abundance data.</t>
    </r>
  </si>
  <si>
    <t>© 2024 The Authors </t>
  </si>
  <si>
    <t>Published by the European Association of Geochemistry under Creative Commons License CC BY-NC-ND.</t>
  </si>
  <si>
    <r>
      <t>T</t>
    </r>
    <r>
      <rPr>
        <i/>
        <vertAlign val="subscript"/>
        <sz val="12"/>
        <color theme="1"/>
        <rFont val="Calibri"/>
        <family val="2"/>
        <scheme val="minor"/>
      </rPr>
      <t>RD</t>
    </r>
    <r>
      <rPr>
        <i/>
        <sz val="12"/>
        <color theme="1"/>
        <rFont val="Calibri"/>
        <family val="2"/>
        <scheme val="minor"/>
      </rPr>
      <t xml:space="preserve"> and T</t>
    </r>
    <r>
      <rPr>
        <i/>
        <vertAlign val="subscript"/>
        <sz val="12"/>
        <color theme="1"/>
        <rFont val="Calibri"/>
        <family val="2"/>
        <scheme val="minor"/>
      </rPr>
      <t>MA</t>
    </r>
    <r>
      <rPr>
        <i/>
        <sz val="12"/>
        <color theme="1"/>
        <rFont val="Calibri"/>
        <family val="2"/>
        <scheme val="minor"/>
      </rPr>
      <t xml:space="preserve"> ages (excluding model uncertainties)</t>
    </r>
  </si>
  <si>
    <r>
      <t xml:space="preserve">Waterton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(2024)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31, 1–6 | https://doi.org/10.7185/geochemlet.2424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</si>
</sst>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0"/>
    <numFmt numFmtId="166" formatCode="0.0"/>
    <numFmt numFmtId="167" formatCode="0.0000"/>
    <numFmt numFmtId="168" formatCode="0.000000"/>
    <numFmt numFmtId="169" formatCode="0.000%"/>
    <numFmt numFmtId="170" formatCode="0.0%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Verdana"/>
      <family val="2"/>
    </font>
    <font>
      <sz val="12"/>
      <name val="Times"/>
      <family val="1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trike/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3" fillId="3" borderId="0" applyNumberFormat="0" applyBorder="0" applyAlignment="0" applyProtection="0"/>
    <xf numFmtId="0" fontId="7" fillId="6" borderId="1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5" borderId="1" applyNumberFormat="0" applyAlignment="0" applyProtection="0"/>
    <xf numFmtId="0" fontId="8" fillId="0" borderId="3" applyNumberFormat="0" applyFill="0" applyAlignment="0" applyProtection="0"/>
    <xf numFmtId="0" fontId="4" fillId="4" borderId="0" applyNumberFormat="0" applyBorder="0" applyAlignment="0" applyProtection="0"/>
    <xf numFmtId="0" fontId="1" fillId="0" borderId="0"/>
    <xf numFmtId="0" fontId="16" fillId="0" borderId="0"/>
    <xf numFmtId="0" fontId="17" fillId="0" borderId="0"/>
    <xf numFmtId="0" fontId="15" fillId="0" borderId="0"/>
    <xf numFmtId="0" fontId="1" fillId="8" borderId="5" applyNumberFormat="0" applyFont="0" applyAlignment="0" applyProtection="0"/>
    <xf numFmtId="0" fontId="6" fillId="6" borderId="2" applyNumberFormat="0" applyAlignment="0" applyProtection="0"/>
    <xf numFmtId="0" fontId="1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170" fontId="18" fillId="0" borderId="0" xfId="0" applyNumberFormat="1" applyFont="1" applyAlignment="1">
      <alignment horizontal="center" vertical="center"/>
    </xf>
    <xf numFmtId="2" fontId="18" fillId="0" borderId="0" xfId="41" applyNumberFormat="1" applyFont="1" applyFill="1" applyBorder="1" applyAlignment="1">
      <alignment horizontal="center" vertical="center"/>
    </xf>
    <xf numFmtId="166" fontId="18" fillId="0" borderId="0" xfId="41" applyNumberFormat="1" applyFont="1" applyFill="1" applyBorder="1" applyAlignment="1">
      <alignment horizontal="center" vertical="center"/>
    </xf>
    <xf numFmtId="11" fontId="18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21" fillId="3" borderId="0" xfId="41" applyNumberFormat="1" applyFont="1" applyBorder="1" applyAlignment="1">
      <alignment horizontal="center" vertical="center"/>
    </xf>
    <xf numFmtId="11" fontId="21" fillId="3" borderId="0" xfId="4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18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164" fontId="21" fillId="3" borderId="8" xfId="41" applyNumberFormat="1" applyFont="1" applyBorder="1" applyAlignment="1">
      <alignment horizontal="center" vertical="center"/>
    </xf>
    <xf numFmtId="11" fontId="21" fillId="3" borderId="8" xfId="41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9" fontId="18" fillId="0" borderId="8" xfId="0" applyNumberFormat="1" applyFont="1" applyBorder="1" applyAlignment="1">
      <alignment horizontal="center" vertical="center"/>
    </xf>
    <xf numFmtId="170" fontId="18" fillId="0" borderId="8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18" fillId="0" borderId="9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1" fontId="18" fillId="0" borderId="9" xfId="0" applyNumberFormat="1" applyFont="1" applyBorder="1" applyAlignment="1">
      <alignment horizontal="center" vertical="center"/>
    </xf>
    <xf numFmtId="169" fontId="18" fillId="0" borderId="9" xfId="0" applyNumberFormat="1" applyFont="1" applyBorder="1" applyAlignment="1">
      <alignment horizontal="center" vertical="center"/>
    </xf>
    <xf numFmtId="170" fontId="18" fillId="0" borderId="9" xfId="0" applyNumberFormat="1" applyFont="1" applyBorder="1" applyAlignment="1">
      <alignment horizontal="center" vertical="center"/>
    </xf>
    <xf numFmtId="168" fontId="18" fillId="0" borderId="9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9" fontId="18" fillId="0" borderId="8" xfId="0" applyNumberFormat="1" applyFont="1" applyBorder="1" applyAlignment="1">
      <alignment horizontal="center" vertical="center"/>
    </xf>
    <xf numFmtId="164" fontId="18" fillId="0" borderId="8" xfId="4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21" fillId="3" borderId="11" xfId="41" applyNumberFormat="1" applyFont="1" applyBorder="1" applyAlignment="1">
      <alignment horizontal="center" vertical="center"/>
    </xf>
    <xf numFmtId="164" fontId="21" fillId="3" borderId="10" xfId="41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164" fontId="18" fillId="0" borderId="10" xfId="41" applyNumberFormat="1" applyFont="1" applyFill="1" applyBorder="1" applyAlignment="1">
      <alignment horizontal="center" vertical="center"/>
    </xf>
    <xf numFmtId="166" fontId="18" fillId="0" borderId="11" xfId="41" applyNumberFormat="1" applyFont="1" applyFill="1" applyBorder="1" applyAlignment="1">
      <alignment horizontal="center" vertical="center"/>
    </xf>
    <xf numFmtId="170" fontId="18" fillId="0" borderId="11" xfId="0" applyNumberFormat="1" applyFont="1" applyBorder="1" applyAlignment="1">
      <alignment horizontal="center" vertical="center"/>
    </xf>
    <xf numFmtId="170" fontId="18" fillId="0" borderId="13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/>
    </xf>
    <xf numFmtId="167" fontId="18" fillId="0" borderId="13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27" fillId="0" borderId="0" xfId="41" applyNumberFormat="1" applyFont="1" applyFill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170" fontId="27" fillId="0" borderId="11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33" fillId="0" borderId="0" xfId="0" applyNumberFormat="1" applyFont="1"/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9" fontId="26" fillId="0" borderId="14" xfId="0" applyNumberFormat="1" applyFont="1" applyBorder="1" applyAlignment="1">
      <alignment horizontal="center" vertical="center"/>
    </xf>
    <xf numFmtId="9" fontId="26" fillId="0" borderId="15" xfId="0" applyNumberFormat="1" applyFont="1" applyBorder="1" applyAlignment="1">
      <alignment horizontal="center" vertical="center"/>
    </xf>
    <xf numFmtId="9" fontId="26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33" fillId="0" borderId="0" xfId="0" applyFont="1" applyFill="1"/>
  </cellXfs>
  <cellStyles count="4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41" builtinId="27"/>
    <cellStyle name="Bad 2" xfId="25" xr:uid="{00000000-0005-0000-0000-000019000000}"/>
    <cellStyle name="Calculation 2" xfId="26" xr:uid="{00000000-0005-0000-0000-00001A000000}"/>
    <cellStyle name="Check Cell 2" xfId="27" xr:uid="{00000000-0005-0000-0000-00001B000000}"/>
    <cellStyle name="Explanatory Text 2" xfId="28" xr:uid="{00000000-0005-0000-0000-00001C000000}"/>
    <cellStyle name="Good 2" xfId="29" xr:uid="{00000000-0005-0000-0000-00001D000000}"/>
    <cellStyle name="Input 2" xfId="30" xr:uid="{00000000-0005-0000-0000-00001E000000}"/>
    <cellStyle name="Linked Cell 2" xfId="31" xr:uid="{00000000-0005-0000-0000-00001F000000}"/>
    <cellStyle name="Neutral 2" xfId="32" xr:uid="{00000000-0005-0000-0000-000020000000}"/>
    <cellStyle name="Normal" xfId="0" builtinId="0"/>
    <cellStyle name="Normal 2" xfId="33" xr:uid="{00000000-0005-0000-0000-000022000000}"/>
    <cellStyle name="Normal 2 2" xfId="34" xr:uid="{00000000-0005-0000-0000-000023000000}"/>
    <cellStyle name="Normal 3" xfId="35" xr:uid="{00000000-0005-0000-0000-000024000000}"/>
    <cellStyle name="Normal 3 2" xfId="36" xr:uid="{00000000-0005-0000-0000-000025000000}"/>
    <cellStyle name="Note 2" xfId="37" xr:uid="{00000000-0005-0000-0000-000026000000}"/>
    <cellStyle name="Output 2" xfId="38" xr:uid="{00000000-0005-0000-0000-000027000000}"/>
    <cellStyle name="Total 2" xfId="39" xr:uid="{00000000-0005-0000-0000-000028000000}"/>
    <cellStyle name="Warning Text 2" xfId="40" xr:uid="{00000000-0005-0000-0000-00002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8B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0</xdr:row>
      <xdr:rowOff>0</xdr:rowOff>
    </xdr:from>
    <xdr:to>
      <xdr:col>4</xdr:col>
      <xdr:colOff>2604871</xdr:colOff>
      <xdr:row>4</xdr:row>
      <xdr:rowOff>175757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A5BBA582-2BA4-D943-AF33-9E4AC4C2B062}"/>
            </a:ext>
          </a:extLst>
        </xdr:cNvPr>
        <xdr:cNvSpPr txBox="1">
          <a:spLocks noChangeArrowheads="1"/>
        </xdr:cNvSpPr>
      </xdr:nvSpPr>
      <xdr:spPr bwMode="auto">
        <a:xfrm>
          <a:off x="4203700" y="0"/>
          <a:ext cx="5068671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Waterton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  <a:endParaRPr lang="en-GB" sz="1800" b="1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Chondritic osmium isotope composition of early Earth mantle </a:t>
          </a:r>
        </a:p>
      </xdr:txBody>
    </xdr:sp>
    <xdr:clientData/>
  </xdr:twoCellAnchor>
  <xdr:twoCellAnchor editAs="oneCell">
    <xdr:from>
      <xdr:col>0</xdr:col>
      <xdr:colOff>0</xdr:colOff>
      <xdr:row>0</xdr:row>
      <xdr:rowOff>25400</xdr:rowOff>
    </xdr:from>
    <xdr:to>
      <xdr:col>0</xdr:col>
      <xdr:colOff>2451100</xdr:colOff>
      <xdr:row>5</xdr:row>
      <xdr:rowOff>119049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13A51C-44FD-36CC-3193-81D384F68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2527300" cy="104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/>
  </sheetViews>
  <sheetFormatPr baseColWidth="10" defaultColWidth="8.83203125" defaultRowHeight="15"/>
  <cols>
    <col min="1" max="1" width="14.83203125" style="1" bestFit="1" customWidth="1"/>
    <col min="2" max="2" width="32" style="2" bestFit="1" customWidth="1"/>
  </cols>
  <sheetData>
    <row r="1" spans="1:6">
      <c r="A1" s="1" t="s">
        <v>9</v>
      </c>
      <c r="B1" s="2" t="s">
        <v>10</v>
      </c>
      <c r="C1">
        <v>-1.44</v>
      </c>
      <c r="D1">
        <v>0</v>
      </c>
      <c r="E1">
        <v>0</v>
      </c>
      <c r="F1">
        <v>0</v>
      </c>
    </row>
    <row r="2" spans="1:6">
      <c r="A2" s="1" t="s">
        <v>11</v>
      </c>
      <c r="B2" s="2" t="s">
        <v>26</v>
      </c>
      <c r="C2">
        <v>-1.1599999999999999</v>
      </c>
      <c r="D2">
        <v>0</v>
      </c>
      <c r="E2">
        <v>0</v>
      </c>
      <c r="F2">
        <v>0</v>
      </c>
    </row>
    <row r="3" spans="1:6">
      <c r="A3" s="1" t="s">
        <v>12</v>
      </c>
      <c r="B3" s="3">
        <v>16</v>
      </c>
      <c r="C3">
        <v>-1.1599999999999999</v>
      </c>
      <c r="D3">
        <v>1</v>
      </c>
    </row>
    <row r="4" spans="1:6">
      <c r="A4" s="1" t="s">
        <v>13</v>
      </c>
      <c r="B4" s="3">
        <v>7</v>
      </c>
      <c r="C4">
        <v>-1.44</v>
      </c>
      <c r="D4">
        <v>1</v>
      </c>
    </row>
    <row r="5" spans="1:6">
      <c r="A5" s="1" t="s">
        <v>14</v>
      </c>
      <c r="B5" s="3">
        <v>1</v>
      </c>
      <c r="C5">
        <v>-1.44</v>
      </c>
      <c r="D5">
        <v>0</v>
      </c>
    </row>
    <row r="6" spans="1:6">
      <c r="A6" s="1" t="s">
        <v>15</v>
      </c>
      <c r="B6" s="3" t="b">
        <v>1</v>
      </c>
      <c r="C6" t="s">
        <v>8</v>
      </c>
      <c r="D6" t="s">
        <v>8</v>
      </c>
    </row>
    <row r="7" spans="1:6">
      <c r="A7" s="1" t="s">
        <v>16</v>
      </c>
      <c r="B7" s="3">
        <v>1</v>
      </c>
      <c r="C7">
        <v>-0.88000000000000012</v>
      </c>
      <c r="D7">
        <v>0</v>
      </c>
    </row>
    <row r="8" spans="1:6">
      <c r="A8" s="1" t="s">
        <v>17</v>
      </c>
      <c r="B8" s="3" t="b">
        <v>0</v>
      </c>
      <c r="C8">
        <v>-0.60000000000000009</v>
      </c>
      <c r="D8">
        <v>0</v>
      </c>
    </row>
    <row r="9" spans="1:6">
      <c r="A9" s="1" t="s">
        <v>18</v>
      </c>
      <c r="B9" s="3" t="b">
        <v>1</v>
      </c>
      <c r="C9">
        <v>-0.60000000000000009</v>
      </c>
      <c r="D9">
        <v>1</v>
      </c>
    </row>
    <row r="10" spans="1:6">
      <c r="A10" s="1" t="s">
        <v>19</v>
      </c>
      <c r="B10" s="3" t="b">
        <v>0</v>
      </c>
      <c r="C10">
        <v>-0.88000000000000012</v>
      </c>
      <c r="D10">
        <v>1</v>
      </c>
    </row>
    <row r="11" spans="1:6">
      <c r="A11" s="1" t="s">
        <v>20</v>
      </c>
      <c r="B11" s="3" t="b">
        <v>0</v>
      </c>
      <c r="C11">
        <v>-0.88000000000000012</v>
      </c>
      <c r="D11">
        <v>0</v>
      </c>
    </row>
    <row r="12" spans="1:6">
      <c r="A12" s="1" t="s">
        <v>21</v>
      </c>
      <c r="B12" s="3" t="s">
        <v>27</v>
      </c>
      <c r="C12" t="s">
        <v>8</v>
      </c>
      <c r="D12" t="s">
        <v>8</v>
      </c>
    </row>
    <row r="13" spans="1:6">
      <c r="A13" s="1" t="s">
        <v>22</v>
      </c>
      <c r="B13" s="3" t="b">
        <v>1</v>
      </c>
      <c r="C13">
        <v>-0.32000000000000028</v>
      </c>
      <c r="D13">
        <v>0</v>
      </c>
    </row>
    <row r="14" spans="1:6">
      <c r="A14" s="1" t="s">
        <v>23</v>
      </c>
      <c r="B14" s="3" t="b">
        <v>0</v>
      </c>
      <c r="C14">
        <v>-4.0000000000000313E-2</v>
      </c>
      <c r="D14">
        <v>0</v>
      </c>
    </row>
    <row r="15" spans="1:6">
      <c r="A15" s="1" t="s">
        <v>24</v>
      </c>
      <c r="B15" s="3" t="b">
        <v>0</v>
      </c>
      <c r="C15">
        <v>-4.0000000000000313E-2</v>
      </c>
      <c r="D15">
        <v>3</v>
      </c>
    </row>
    <row r="16" spans="1:6">
      <c r="A16" s="1" t="s">
        <v>25</v>
      </c>
      <c r="B16" s="3">
        <v>1</v>
      </c>
      <c r="C16">
        <v>-0.32000000000000028</v>
      </c>
      <c r="D16">
        <v>3</v>
      </c>
    </row>
    <row r="17" spans="3:4">
      <c r="C17">
        <v>-0.32000000000000028</v>
      </c>
      <c r="D17">
        <v>0</v>
      </c>
    </row>
    <row r="18" spans="3:4">
      <c r="C18" t="s">
        <v>8</v>
      </c>
      <c r="D18" t="s">
        <v>8</v>
      </c>
    </row>
    <row r="19" spans="3:4">
      <c r="C19">
        <v>-4.0000000000000258E-2</v>
      </c>
      <c r="D19">
        <v>0</v>
      </c>
    </row>
    <row r="20" spans="3:4">
      <c r="C20">
        <v>0.23999999999999971</v>
      </c>
      <c r="D20">
        <v>0</v>
      </c>
    </row>
    <row r="21" spans="3:4">
      <c r="C21">
        <v>0.23999999999999971</v>
      </c>
      <c r="D21">
        <v>3</v>
      </c>
    </row>
    <row r="22" spans="3:4">
      <c r="C22">
        <v>-4.0000000000000258E-2</v>
      </c>
      <c r="D22">
        <v>3</v>
      </c>
    </row>
    <row r="23" spans="3:4">
      <c r="C23">
        <v>-4.0000000000000258E-2</v>
      </c>
      <c r="D23">
        <v>0</v>
      </c>
    </row>
    <row r="24" spans="3:4">
      <c r="C24" t="s">
        <v>8</v>
      </c>
      <c r="D24" t="s">
        <v>8</v>
      </c>
    </row>
    <row r="25" spans="3:4">
      <c r="C25">
        <v>0.23999999999999977</v>
      </c>
      <c r="D25">
        <v>0</v>
      </c>
    </row>
    <row r="26" spans="3:4">
      <c r="C26">
        <v>0.5199999999999998</v>
      </c>
      <c r="D26">
        <v>0</v>
      </c>
    </row>
    <row r="27" spans="3:4">
      <c r="C27">
        <v>0.5199999999999998</v>
      </c>
      <c r="D27">
        <v>2</v>
      </c>
    </row>
    <row r="28" spans="3:4">
      <c r="C28">
        <v>0.23999999999999977</v>
      </c>
      <c r="D28">
        <v>2</v>
      </c>
    </row>
    <row r="29" spans="3:4">
      <c r="C29">
        <v>0.23999999999999977</v>
      </c>
      <c r="D29">
        <v>0</v>
      </c>
    </row>
    <row r="30" spans="3:4">
      <c r="C30" t="s">
        <v>8</v>
      </c>
      <c r="D30" t="s">
        <v>8</v>
      </c>
    </row>
    <row r="31" spans="3:4">
      <c r="C31">
        <v>0.51999999999999957</v>
      </c>
      <c r="D31">
        <v>0</v>
      </c>
    </row>
    <row r="32" spans="3:4">
      <c r="C32">
        <v>0.7999999999999996</v>
      </c>
      <c r="D32">
        <v>0</v>
      </c>
    </row>
    <row r="33" spans="3:4">
      <c r="C33">
        <v>0.7999999999999996</v>
      </c>
      <c r="D33">
        <v>3</v>
      </c>
    </row>
    <row r="34" spans="3:4">
      <c r="C34">
        <v>0.51999999999999957</v>
      </c>
      <c r="D34">
        <v>3</v>
      </c>
    </row>
    <row r="35" spans="3:4">
      <c r="C35">
        <v>0.51999999999999957</v>
      </c>
      <c r="D35">
        <v>0</v>
      </c>
    </row>
    <row r="36" spans="3:4">
      <c r="C36" t="s">
        <v>8</v>
      </c>
      <c r="D36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7:AI45"/>
  <sheetViews>
    <sheetView tabSelected="1" workbookViewId="0">
      <pane xSplit="1" ySplit="9" topLeftCell="B10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9.1640625" defaultRowHeight="15"/>
  <cols>
    <col min="1" max="1" width="35.83203125" style="4" bestFit="1" customWidth="1"/>
    <col min="2" max="2" width="9.6640625" style="4" bestFit="1" customWidth="1"/>
    <col min="3" max="3" width="10.5" style="17" bestFit="1" customWidth="1"/>
    <col min="4" max="4" width="31.5" style="4" bestFit="1" customWidth="1"/>
    <col min="5" max="5" width="34.33203125" style="4" bestFit="1" customWidth="1"/>
    <col min="6" max="6" width="7.5" style="6" bestFit="1" customWidth="1"/>
    <col min="7" max="7" width="8.1640625" style="6" bestFit="1" customWidth="1"/>
    <col min="8" max="8" width="7.5" style="6" bestFit="1" customWidth="1"/>
    <col min="9" max="9" width="8.1640625" style="6" bestFit="1" customWidth="1"/>
    <col min="10" max="10" width="7.83203125" style="6" bestFit="1" customWidth="1"/>
    <col min="11" max="13" width="8.1640625" style="6" bestFit="1" customWidth="1"/>
    <col min="14" max="14" width="5.5" style="6" bestFit="1" customWidth="1"/>
    <col min="15" max="15" width="8.1640625" style="6" bestFit="1" customWidth="1"/>
    <col min="16" max="16" width="5.5" style="6" bestFit="1" customWidth="1"/>
    <col min="17" max="17" width="8.1640625" style="6" bestFit="1" customWidth="1"/>
    <col min="18" max="18" width="8.1640625" style="6" customWidth="1"/>
    <col min="19" max="19" width="6.5" style="6" bestFit="1" customWidth="1"/>
    <col min="20" max="20" width="20.83203125" style="6" bestFit="1" customWidth="1"/>
    <col min="21" max="22" width="8.1640625" style="6" bestFit="1" customWidth="1"/>
    <col min="23" max="23" width="7.1640625" style="6" bestFit="1" customWidth="1"/>
    <col min="24" max="24" width="6.1640625" style="6" bestFit="1" customWidth="1"/>
    <col min="25" max="25" width="7" style="6" bestFit="1" customWidth="1"/>
    <col min="26" max="26" width="8" style="6" customWidth="1"/>
    <col min="27" max="27" width="11.33203125" style="6" bestFit="1" customWidth="1"/>
    <col min="28" max="28" width="8.5" style="6" bestFit="1" customWidth="1"/>
    <col min="29" max="29" width="11.33203125" style="6" bestFit="1" customWidth="1"/>
    <col min="30" max="30" width="8.5" style="6" bestFit="1" customWidth="1"/>
    <col min="31" max="31" width="7.83203125" style="6" customWidth="1"/>
    <col min="32" max="32" width="15.6640625" style="6" bestFit="1" customWidth="1"/>
    <col min="33" max="33" width="7.6640625" style="6" customWidth="1"/>
    <col min="34" max="34" width="15.83203125" style="6" bestFit="1" customWidth="1"/>
    <col min="35" max="35" width="7.6640625" style="6" customWidth="1"/>
    <col min="36" max="16384" width="9.1640625" style="4"/>
  </cols>
  <sheetData>
    <row r="7" spans="1:35">
      <c r="A7" s="2" t="s">
        <v>73</v>
      </c>
    </row>
    <row r="8" spans="1:35" s="71" customFormat="1" ht="18">
      <c r="A8" s="69"/>
      <c r="B8" s="70"/>
      <c r="E8" s="69"/>
      <c r="F8" s="94" t="s">
        <v>65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  <c r="R8" s="87"/>
      <c r="S8" s="87"/>
      <c r="T8" s="88"/>
      <c r="U8" s="89" t="s">
        <v>62</v>
      </c>
      <c r="V8" s="89"/>
      <c r="W8" s="89"/>
      <c r="X8" s="89"/>
      <c r="Y8" s="89"/>
      <c r="Z8" s="90"/>
      <c r="AA8" s="89" t="s">
        <v>52</v>
      </c>
      <c r="AB8" s="89"/>
      <c r="AC8" s="89"/>
      <c r="AD8" s="89"/>
      <c r="AE8" s="90"/>
      <c r="AF8" s="89" t="s">
        <v>76</v>
      </c>
      <c r="AG8" s="89"/>
      <c r="AH8" s="89"/>
      <c r="AI8" s="90"/>
    </row>
    <row r="9" spans="1:35" s="10" customFormat="1" ht="18" thickBot="1">
      <c r="A9" s="47" t="s">
        <v>6</v>
      </c>
      <c r="B9" s="20" t="s">
        <v>32</v>
      </c>
      <c r="C9" s="20" t="s">
        <v>29</v>
      </c>
      <c r="D9" s="20" t="s">
        <v>30</v>
      </c>
      <c r="E9" s="49" t="s">
        <v>49</v>
      </c>
      <c r="F9" s="20" t="s">
        <v>0</v>
      </c>
      <c r="G9" s="20" t="s">
        <v>51</v>
      </c>
      <c r="H9" s="20" t="s">
        <v>1</v>
      </c>
      <c r="I9" s="20" t="s">
        <v>51</v>
      </c>
      <c r="J9" s="20" t="s">
        <v>2</v>
      </c>
      <c r="K9" s="20" t="s">
        <v>51</v>
      </c>
      <c r="L9" s="20" t="s">
        <v>3</v>
      </c>
      <c r="M9" s="20" t="s">
        <v>51</v>
      </c>
      <c r="N9" s="20" t="s">
        <v>4</v>
      </c>
      <c r="O9" s="20" t="s">
        <v>51</v>
      </c>
      <c r="P9" s="20" t="s">
        <v>5</v>
      </c>
      <c r="Q9" s="47" t="s">
        <v>51</v>
      </c>
      <c r="R9" s="20" t="s">
        <v>40</v>
      </c>
      <c r="S9" s="20" t="s">
        <v>39</v>
      </c>
      <c r="T9" s="47" t="s">
        <v>28</v>
      </c>
      <c r="U9" s="20" t="s">
        <v>0</v>
      </c>
      <c r="V9" s="20" t="s">
        <v>1</v>
      </c>
      <c r="W9" s="20" t="s">
        <v>2</v>
      </c>
      <c r="X9" s="20" t="s">
        <v>3</v>
      </c>
      <c r="Y9" s="20" t="s">
        <v>4</v>
      </c>
      <c r="Z9" s="47" t="s">
        <v>5</v>
      </c>
      <c r="AA9" s="21" t="s">
        <v>41</v>
      </c>
      <c r="AB9" s="21" t="s">
        <v>51</v>
      </c>
      <c r="AC9" s="21" t="s">
        <v>42</v>
      </c>
      <c r="AD9" s="21" t="s">
        <v>51</v>
      </c>
      <c r="AE9" s="49" t="s">
        <v>36</v>
      </c>
      <c r="AF9" s="21" t="s">
        <v>53</v>
      </c>
      <c r="AG9" s="21" t="s">
        <v>51</v>
      </c>
      <c r="AH9" s="21" t="s">
        <v>54</v>
      </c>
      <c r="AI9" s="49" t="s">
        <v>51</v>
      </c>
    </row>
    <row r="10" spans="1:35">
      <c r="A10" s="46">
        <v>208110</v>
      </c>
      <c r="B10" s="4" t="s">
        <v>34</v>
      </c>
      <c r="C10" s="17">
        <v>0.1966</v>
      </c>
      <c r="D10" s="4" t="s">
        <v>47</v>
      </c>
      <c r="E10" s="46" t="s">
        <v>31</v>
      </c>
      <c r="F10" s="9">
        <v>131.90524321009593</v>
      </c>
      <c r="G10" s="9">
        <v>0.89431264781180786</v>
      </c>
      <c r="H10" s="9">
        <v>67.137849661722029</v>
      </c>
      <c r="I10" s="9">
        <v>2.1496328721379716</v>
      </c>
      <c r="J10" s="9">
        <v>215.23133697792056</v>
      </c>
      <c r="K10" s="9">
        <v>5.4401141337272723</v>
      </c>
      <c r="L10" s="8">
        <v>1.0768423186734213</v>
      </c>
      <c r="M10" s="8">
        <v>0.22014456667602103</v>
      </c>
      <c r="N10" s="8">
        <v>0.75469038884882333</v>
      </c>
      <c r="O10" s="8">
        <v>0.10564471264642407</v>
      </c>
      <c r="P10" s="6">
        <v>1.3180376136577536E-2</v>
      </c>
      <c r="Q10" s="51">
        <v>8.6197889941733875E-3</v>
      </c>
      <c r="R10" s="16">
        <f>P10/F10</f>
        <v>9.992306458647824E-5</v>
      </c>
      <c r="S10" s="6">
        <f t="shared" ref="S10:S19" si="0">L10/F10</f>
        <v>8.1637567428479631E-3</v>
      </c>
      <c r="T10" s="51" t="s">
        <v>35</v>
      </c>
      <c r="U10" s="12">
        <f t="shared" ref="U10:U19" si="1">F$23/((F10*$C10*1000)+F$23)</f>
        <v>1.6871202076688491E-4</v>
      </c>
      <c r="V10" s="12">
        <f t="shared" ref="V10:V19" si="2">H$23/((H10*$C10*1000)+H$23)</f>
        <v>1.6902836139182667E-4</v>
      </c>
      <c r="W10" s="12">
        <f t="shared" ref="W10:W19" si="3">J$23/((J10*$C10*1000)+J$23)</f>
        <v>1.500641738848287E-4</v>
      </c>
      <c r="X10" s="13">
        <f t="shared" ref="X10:X19" si="4">L$23/((L10*$C10*1000)+L$23)</f>
        <v>0.16261289848801852</v>
      </c>
      <c r="Y10" s="13">
        <f t="shared" ref="Y10:Y19" si="5">N$23/((N10*$C10*1000)+N$23)</f>
        <v>0.10140509595889849</v>
      </c>
      <c r="Z10" s="59">
        <f>P$23/((P10*$C10*1000)+P$23)</f>
        <v>0.41047817525280766</v>
      </c>
      <c r="AA10" s="16">
        <v>4.8011078688753577E-4</v>
      </c>
      <c r="AB10" s="7">
        <v>3.1400303049921078E-4</v>
      </c>
      <c r="AC10" s="7">
        <v>0.10494507887909409</v>
      </c>
      <c r="AD10" s="7">
        <v>4.8259840079921459E-5</v>
      </c>
      <c r="AE10" s="62">
        <v>2.9275818223922811E-4</v>
      </c>
      <c r="AF10" s="11">
        <v>3231.7150101069992</v>
      </c>
      <c r="AG10" s="11">
        <v>9.2586624363564916</v>
      </c>
      <c r="AH10" s="11">
        <v>3235.2984413813142</v>
      </c>
      <c r="AI10" s="66">
        <v>9.5611393578205686</v>
      </c>
    </row>
    <row r="11" spans="1:35">
      <c r="A11" s="46">
        <v>208112</v>
      </c>
      <c r="B11" s="4" t="s">
        <v>34</v>
      </c>
      <c r="C11" s="17">
        <v>0.19917000000000001</v>
      </c>
      <c r="D11" s="4" t="s">
        <v>47</v>
      </c>
      <c r="E11" s="46" t="s">
        <v>31</v>
      </c>
      <c r="F11" s="9">
        <v>190.80879226137435</v>
      </c>
      <c r="G11" s="9">
        <v>1.2541145436809147</v>
      </c>
      <c r="H11" s="9">
        <v>88.536606733557591</v>
      </c>
      <c r="I11" s="9">
        <v>3.2592877654380388</v>
      </c>
      <c r="J11" s="9">
        <v>243.81801831139776</v>
      </c>
      <c r="K11" s="9">
        <v>6.4038476141383072</v>
      </c>
      <c r="L11" s="8">
        <v>1.9082178397155383</v>
      </c>
      <c r="M11" s="8">
        <v>0.22089248522990892</v>
      </c>
      <c r="N11" s="8">
        <v>0.45502054352340476</v>
      </c>
      <c r="O11" s="8">
        <v>0.10259846987298296</v>
      </c>
      <c r="P11" s="6">
        <v>8.5223275785838819E-3</v>
      </c>
      <c r="Q11" s="51">
        <v>8.5026129585357591E-3</v>
      </c>
      <c r="R11" s="16">
        <f>P11/F11</f>
        <v>4.4664228925624128E-5</v>
      </c>
      <c r="S11" s="6">
        <f t="shared" si="0"/>
        <v>1.0000680875866646E-2</v>
      </c>
      <c r="T11" s="51" t="s">
        <v>35</v>
      </c>
      <c r="U11" s="12">
        <f t="shared" si="1"/>
        <v>1.1513107691117509E-4</v>
      </c>
      <c r="V11" s="12">
        <f t="shared" si="2"/>
        <v>1.2652670156373166E-4</v>
      </c>
      <c r="W11" s="12">
        <f t="shared" si="3"/>
        <v>1.3076294763538526E-4</v>
      </c>
      <c r="X11" s="13">
        <f t="shared" si="4"/>
        <v>9.7612522664807091E-2</v>
      </c>
      <c r="Y11" s="13">
        <f t="shared" si="5"/>
        <v>0.15594273467123451</v>
      </c>
      <c r="Z11" s="59">
        <f>P$23/((P11*$C11*1000)+P$23)</f>
        <v>0.51526102565728726</v>
      </c>
      <c r="AA11" s="16">
        <v>2.1459667966860897E-4</v>
      </c>
      <c r="AB11" s="7">
        <v>2.1410494515313852E-4</v>
      </c>
      <c r="AC11" s="7">
        <v>0.10482564044694709</v>
      </c>
      <c r="AD11" s="7">
        <v>4.8568872974019143E-5</v>
      </c>
      <c r="AE11" s="62">
        <v>1.9008062277864891E-4</v>
      </c>
      <c r="AF11" s="11">
        <v>3247.8027900410466</v>
      </c>
      <c r="AG11" s="11">
        <v>9.3100297929506244</v>
      </c>
      <c r="AH11" s="11">
        <v>3249.4112608318028</v>
      </c>
      <c r="AI11" s="66">
        <v>9.4519457503805153</v>
      </c>
    </row>
    <row r="12" spans="1:35">
      <c r="A12" s="46">
        <v>208114</v>
      </c>
      <c r="B12" s="4" t="s">
        <v>34</v>
      </c>
      <c r="C12" s="17">
        <v>0.19647999999999999</v>
      </c>
      <c r="D12" s="4" t="s">
        <v>47</v>
      </c>
      <c r="E12" s="46" t="s">
        <v>31</v>
      </c>
      <c r="F12" s="9">
        <v>124.66387045979377</v>
      </c>
      <c r="G12" s="9">
        <v>0.8502006698956891</v>
      </c>
      <c r="H12" s="9">
        <v>66.406121418490685</v>
      </c>
      <c r="I12" s="9">
        <v>2.1115005115799632</v>
      </c>
      <c r="J12" s="9">
        <v>190.97072599230242</v>
      </c>
      <c r="K12" s="9">
        <v>4.720484461691643</v>
      </c>
      <c r="L12" s="8">
        <v>1.430100575151279</v>
      </c>
      <c r="M12" s="8">
        <v>0.22163273248179197</v>
      </c>
      <c r="N12" s="8">
        <v>0.67440827660952618</v>
      </c>
      <c r="O12" s="8">
        <v>0.10487946043732098</v>
      </c>
      <c r="P12" s="6">
        <v>3.5011071123939893E-3</v>
      </c>
      <c r="Q12" s="51">
        <v>8.6203793834721074E-3</v>
      </c>
      <c r="R12" s="16">
        <f>P12/F12</f>
        <v>2.8084376808460767E-5</v>
      </c>
      <c r="S12" s="6">
        <f t="shared" si="0"/>
        <v>1.1471652290889771E-2</v>
      </c>
      <c r="T12" s="51" t="s">
        <v>35</v>
      </c>
      <c r="U12" s="12">
        <f t="shared" si="1"/>
        <v>1.7861928250717115E-4</v>
      </c>
      <c r="V12" s="12">
        <f t="shared" si="2"/>
        <v>1.7099491798645646E-4</v>
      </c>
      <c r="W12" s="12">
        <f t="shared" si="3"/>
        <v>1.6922813411200587E-4</v>
      </c>
      <c r="X12" s="13">
        <f t="shared" si="4"/>
        <v>0.12763701808207079</v>
      </c>
      <c r="Y12" s="13">
        <f t="shared" si="5"/>
        <v>0.11218376314490124</v>
      </c>
      <c r="Z12" s="59">
        <f>P$23/((P12*$C12*1000)+P$23)</f>
        <v>0.72397619759798304</v>
      </c>
      <c r="AA12" s="16">
        <v>1.3493513717482785E-4</v>
      </c>
      <c r="AB12" s="7">
        <v>3.3223678649454725E-4</v>
      </c>
      <c r="AC12" s="7">
        <v>0.1051744101980267</v>
      </c>
      <c r="AD12" s="7">
        <v>6.1865292865723241E-5</v>
      </c>
      <c r="AE12" s="62">
        <v>6.096331885487766E-5</v>
      </c>
      <c r="AF12" s="11">
        <v>3200.8130901456002</v>
      </c>
      <c r="AG12" s="11">
        <v>10.590466951626752</v>
      </c>
      <c r="AH12" s="11">
        <v>3201.8100430618219</v>
      </c>
      <c r="AI12" s="66">
        <v>10.87455741464105</v>
      </c>
    </row>
    <row r="13" spans="1:35">
      <c r="A13" s="46">
        <v>208116</v>
      </c>
      <c r="B13" s="4" t="s">
        <v>34</v>
      </c>
      <c r="C13" s="17">
        <v>0.20135</v>
      </c>
      <c r="D13" s="4" t="s">
        <v>47</v>
      </c>
      <c r="E13" s="46" t="s">
        <v>31</v>
      </c>
      <c r="F13" s="9">
        <v>96.422234488354007</v>
      </c>
      <c r="G13" s="9">
        <v>0.67529348418242219</v>
      </c>
      <c r="H13" s="9">
        <v>65.901937157822445</v>
      </c>
      <c r="I13" s="9">
        <v>2.1159359630816619</v>
      </c>
      <c r="J13" s="9">
        <v>434.13317678591051</v>
      </c>
      <c r="K13" s="9">
        <v>13.230309254328244</v>
      </c>
      <c r="L13" s="8">
        <v>4.5083557361992668</v>
      </c>
      <c r="M13" s="8">
        <v>0.23715856443371444</v>
      </c>
      <c r="N13" s="8">
        <v>0.4444772687161343</v>
      </c>
      <c r="O13" s="8">
        <v>0.10151839378496114</v>
      </c>
      <c r="P13" s="6">
        <v>8.1724072140796231E-2</v>
      </c>
      <c r="Q13" s="51">
        <v>1.6932062211013402E-2</v>
      </c>
      <c r="R13" s="16">
        <f>P13/F13</f>
        <v>8.4756459518335429E-4</v>
      </c>
      <c r="S13" s="6">
        <f t="shared" si="0"/>
        <v>4.6756391408288626E-2</v>
      </c>
      <c r="T13" s="51"/>
      <c r="U13" s="12">
        <f t="shared" si="1"/>
        <v>2.2533994096002172E-4</v>
      </c>
      <c r="V13" s="12">
        <f t="shared" si="2"/>
        <v>1.681361485740571E-4</v>
      </c>
      <c r="W13" s="12">
        <f t="shared" si="3"/>
        <v>7.2648232671990154E-5</v>
      </c>
      <c r="X13" s="13">
        <f t="shared" si="4"/>
        <v>4.3326946435204704E-2</v>
      </c>
      <c r="Y13" s="13">
        <f t="shared" si="5"/>
        <v>0.15760278717564591</v>
      </c>
      <c r="Z13" s="59">
        <f>P$23/((P13*$C13*1000)+P$23)</f>
        <v>9.8813143908869902E-2</v>
      </c>
      <c r="AA13" s="16">
        <v>4.0728985912729162E-3</v>
      </c>
      <c r="AB13" s="7">
        <v>8.4433249807912595E-4</v>
      </c>
      <c r="AC13" s="7">
        <v>0.10661460380168798</v>
      </c>
      <c r="AD13" s="7">
        <v>5.7329732648695326E-5</v>
      </c>
      <c r="AE13" s="62">
        <v>7.8880303577380539E-4</v>
      </c>
      <c r="AF13" s="11">
        <v>3006.3852965542164</v>
      </c>
      <c r="AG13" s="11">
        <v>9.8845119940491237</v>
      </c>
      <c r="AH13" s="11">
        <v>3034.955174638123</v>
      </c>
      <c r="AI13" s="66">
        <v>11.631363170600787</v>
      </c>
    </row>
    <row r="14" spans="1:35">
      <c r="A14" s="46">
        <v>208118</v>
      </c>
      <c r="B14" s="4" t="s">
        <v>34</v>
      </c>
      <c r="C14" s="17">
        <v>0.20127999999999999</v>
      </c>
      <c r="D14" s="4" t="s">
        <v>47</v>
      </c>
      <c r="E14" s="46" t="s">
        <v>31</v>
      </c>
      <c r="F14" s="9">
        <v>95.783616401147953</v>
      </c>
      <c r="G14" s="9">
        <v>0.67140791227523544</v>
      </c>
      <c r="H14" s="9">
        <v>44.300292396219582</v>
      </c>
      <c r="I14" s="9">
        <v>1.2647626405907095</v>
      </c>
      <c r="J14" s="9">
        <v>153.22873187980116</v>
      </c>
      <c r="K14" s="9">
        <v>3.5886301943347623</v>
      </c>
      <c r="L14" s="8">
        <v>0.71677314260237501</v>
      </c>
      <c r="M14" s="8">
        <v>0.21444733998911247</v>
      </c>
      <c r="N14" s="8">
        <v>0.45364918620388611</v>
      </c>
      <c r="O14" s="8">
        <v>0.10173324443017706</v>
      </c>
      <c r="P14" s="6" t="s">
        <v>33</v>
      </c>
      <c r="Q14" s="51"/>
      <c r="R14" s="16"/>
      <c r="S14" s="6">
        <f t="shared" si="0"/>
        <v>7.4832541256375507E-3</v>
      </c>
      <c r="T14" s="51" t="s">
        <v>37</v>
      </c>
      <c r="U14" s="12">
        <f t="shared" si="1"/>
        <v>2.2692088100223845E-4</v>
      </c>
      <c r="V14" s="12">
        <f t="shared" si="2"/>
        <v>2.5018890745427458E-4</v>
      </c>
      <c r="W14" s="12">
        <f t="shared" si="3"/>
        <v>2.0587374533679147E-4</v>
      </c>
      <c r="X14" s="13">
        <f t="shared" si="4"/>
        <v>0.22176490382238997</v>
      </c>
      <c r="Y14" s="13">
        <f t="shared" si="5"/>
        <v>0.15495549563498973</v>
      </c>
      <c r="Z14" s="59"/>
      <c r="AA14" s="7" t="s">
        <v>7</v>
      </c>
      <c r="AB14" s="7"/>
      <c r="AC14" s="7">
        <v>0.10490710622653886</v>
      </c>
      <c r="AD14" s="7">
        <v>5.2007091182421455E-5</v>
      </c>
      <c r="AE14" s="62" t="s">
        <v>7</v>
      </c>
      <c r="AF14" s="11">
        <v>3236.830210756274</v>
      </c>
      <c r="AG14" s="11">
        <v>9.6265607420555899</v>
      </c>
      <c r="AH14" s="11" t="s">
        <v>7</v>
      </c>
      <c r="AI14" s="66"/>
    </row>
    <row r="15" spans="1:35">
      <c r="A15" s="50">
        <v>208224</v>
      </c>
      <c r="B15" s="34" t="s">
        <v>34</v>
      </c>
      <c r="C15" s="35">
        <v>0.20402999999999999</v>
      </c>
      <c r="D15" s="34" t="s">
        <v>47</v>
      </c>
      <c r="E15" s="50" t="s">
        <v>31</v>
      </c>
      <c r="F15" s="36">
        <v>200.01766559468106</v>
      </c>
      <c r="G15" s="36">
        <v>1.3087106644399851</v>
      </c>
      <c r="H15" s="36">
        <v>100.12609052573853</v>
      </c>
      <c r="I15" s="36">
        <v>4.0839569876974755</v>
      </c>
      <c r="J15" s="36">
        <v>206.0933535730461</v>
      </c>
      <c r="K15" s="36">
        <v>5.1184730892488961</v>
      </c>
      <c r="L15" s="37">
        <v>2.461427103820931</v>
      </c>
      <c r="M15" s="37">
        <v>0.21912201165092485</v>
      </c>
      <c r="N15" s="37">
        <v>0.27019953877361785</v>
      </c>
      <c r="O15" s="37">
        <v>9.9726069752594723E-2</v>
      </c>
      <c r="P15" s="38" t="s">
        <v>33</v>
      </c>
      <c r="Q15" s="52"/>
      <c r="R15" s="39"/>
      <c r="S15" s="38">
        <f t="shared" si="0"/>
        <v>1.2306048550775538E-2</v>
      </c>
      <c r="T15" s="52" t="s">
        <v>37</v>
      </c>
      <c r="U15" s="40">
        <f t="shared" si="1"/>
        <v>1.072150931768742E-4</v>
      </c>
      <c r="V15" s="40">
        <f t="shared" si="2"/>
        <v>1.0921824962003605E-4</v>
      </c>
      <c r="W15" s="40">
        <f t="shared" si="3"/>
        <v>1.5101066214007677E-4</v>
      </c>
      <c r="X15" s="41">
        <f t="shared" si="4"/>
        <v>7.5667851360784438E-2</v>
      </c>
      <c r="Y15" s="41">
        <f t="shared" si="5"/>
        <v>0.2329625441886552</v>
      </c>
      <c r="Z15" s="60"/>
      <c r="AA15" s="42" t="s">
        <v>7</v>
      </c>
      <c r="AB15" s="42"/>
      <c r="AC15" s="42">
        <v>0.10482913878882437</v>
      </c>
      <c r="AD15" s="42">
        <v>4.5841667995247235E-5</v>
      </c>
      <c r="AE15" s="63" t="s">
        <v>7</v>
      </c>
      <c r="AF15" s="43">
        <v>3247.3316416089101</v>
      </c>
      <c r="AG15" s="43">
        <v>9.0550772322913229</v>
      </c>
      <c r="AH15" s="43" t="s">
        <v>7</v>
      </c>
      <c r="AI15" s="67"/>
    </row>
    <row r="16" spans="1:35">
      <c r="A16" s="46" t="s">
        <v>43</v>
      </c>
      <c r="B16" s="4" t="s">
        <v>34</v>
      </c>
      <c r="C16" s="17">
        <v>0.199903</v>
      </c>
      <c r="D16" s="4" t="s">
        <v>71</v>
      </c>
      <c r="E16" s="46" t="s">
        <v>48</v>
      </c>
      <c r="F16" s="9">
        <v>122.64547292703196</v>
      </c>
      <c r="G16" s="9">
        <v>0.83543871012595539</v>
      </c>
      <c r="H16" s="9">
        <v>55.657419170531782</v>
      </c>
      <c r="I16" s="9">
        <v>1.2582629831194956</v>
      </c>
      <c r="J16" s="9">
        <v>197.64743423276289</v>
      </c>
      <c r="K16" s="9">
        <v>4.717315881633831</v>
      </c>
      <c r="L16" s="8">
        <v>1.077482696468856</v>
      </c>
      <c r="M16" s="8">
        <v>0.2116424803277982</v>
      </c>
      <c r="N16" s="8">
        <v>0.37977658370234918</v>
      </c>
      <c r="O16" s="8">
        <v>9.9789720575132121E-2</v>
      </c>
      <c r="P16" s="18">
        <v>0.20927931559160809</v>
      </c>
      <c r="Q16" s="54">
        <v>1.5396959395974522E-2</v>
      </c>
      <c r="R16" s="19">
        <f>P16/F16</f>
        <v>1.7063761963404798E-3</v>
      </c>
      <c r="S16" s="6">
        <f t="shared" si="0"/>
        <v>8.7853442182077544E-3</v>
      </c>
      <c r="T16" s="51" t="s">
        <v>38</v>
      </c>
      <c r="U16" s="12">
        <f t="shared" si="1"/>
        <v>1.7844999327794051E-4</v>
      </c>
      <c r="V16" s="12">
        <f t="shared" si="2"/>
        <v>2.0051850939598577E-4</v>
      </c>
      <c r="W16" s="12">
        <f t="shared" si="3"/>
        <v>1.6071296763910405E-4</v>
      </c>
      <c r="X16" s="13">
        <f t="shared" si="4"/>
        <v>0.16027686967346808</v>
      </c>
      <c r="Y16" s="13">
        <f t="shared" si="5"/>
        <v>0.18069504647183504</v>
      </c>
      <c r="Z16" s="59"/>
      <c r="AA16" s="5" t="s">
        <v>7</v>
      </c>
      <c r="AB16" s="22"/>
      <c r="AC16" s="22">
        <v>0.10495022544437697</v>
      </c>
      <c r="AD16" s="22">
        <v>4.9760592272415869E-5</v>
      </c>
      <c r="AE16" s="64" t="s">
        <v>7</v>
      </c>
      <c r="AF16" s="5">
        <v>3231.0216956629679</v>
      </c>
      <c r="AG16" s="5">
        <v>9.4007884890361559</v>
      </c>
      <c r="AH16" s="5" t="s">
        <v>7</v>
      </c>
      <c r="AI16" s="64"/>
    </row>
    <row r="17" spans="1:35">
      <c r="A17" s="46" t="s">
        <v>44</v>
      </c>
      <c r="B17" s="4" t="s">
        <v>34</v>
      </c>
      <c r="C17" s="17">
        <v>0.20003799999999999</v>
      </c>
      <c r="D17" s="4" t="s">
        <v>71</v>
      </c>
      <c r="E17" s="46" t="s">
        <v>48</v>
      </c>
      <c r="F17" s="9">
        <v>167.45426706927805</v>
      </c>
      <c r="G17" s="9">
        <v>1.1100040592668683</v>
      </c>
      <c r="H17" s="9">
        <v>62.42975426201464</v>
      </c>
      <c r="I17" s="9">
        <v>1.4405271134374689</v>
      </c>
      <c r="J17" s="9">
        <v>214.5681112980059</v>
      </c>
      <c r="K17" s="9">
        <v>5.1583494630385776</v>
      </c>
      <c r="L17" s="8">
        <v>1.7494050795764244</v>
      </c>
      <c r="M17" s="8">
        <v>0.21364676051800982</v>
      </c>
      <c r="N17" s="8">
        <v>0.21645938245598634</v>
      </c>
      <c r="O17" s="8">
        <v>9.9381447262339995E-2</v>
      </c>
      <c r="P17" s="18">
        <v>0.30738789592615978</v>
      </c>
      <c r="Q17" s="54">
        <v>1.6554797336520839E-2</v>
      </c>
      <c r="R17" s="19">
        <f>P17/F17</f>
        <v>1.8356528102027364E-3</v>
      </c>
      <c r="S17" s="6">
        <f t="shared" si="0"/>
        <v>1.0447061816899968E-2</v>
      </c>
      <c r="T17" s="51" t="s">
        <v>38</v>
      </c>
      <c r="U17" s="12">
        <f t="shared" si="1"/>
        <v>1.3061691565667143E-4</v>
      </c>
      <c r="V17" s="12">
        <f t="shared" si="2"/>
        <v>1.786496680695304E-4</v>
      </c>
      <c r="W17" s="12">
        <f t="shared" si="3"/>
        <v>1.4794124821336166E-4</v>
      </c>
      <c r="X17" s="13">
        <f t="shared" si="4"/>
        <v>0.10512886259649096</v>
      </c>
      <c r="Y17" s="13">
        <f t="shared" si="5"/>
        <v>0.27885657595776159</v>
      </c>
      <c r="Z17" s="59"/>
      <c r="AA17" s="5" t="s">
        <v>7</v>
      </c>
      <c r="AB17" s="22"/>
      <c r="AC17" s="22">
        <v>0.10482201792990614</v>
      </c>
      <c r="AD17" s="22">
        <v>4.7742251520990252E-5</v>
      </c>
      <c r="AE17" s="64" t="s">
        <v>7</v>
      </c>
      <c r="AF17" s="5">
        <v>3248.2906581920447</v>
      </c>
      <c r="AG17" s="5">
        <v>9.2328304244830885</v>
      </c>
      <c r="AH17" s="5" t="s">
        <v>7</v>
      </c>
      <c r="AI17" s="64"/>
    </row>
    <row r="18" spans="1:35">
      <c r="A18" s="46" t="s">
        <v>45</v>
      </c>
      <c r="B18" s="4" t="s">
        <v>34</v>
      </c>
      <c r="C18" s="17">
        <v>0.19960899999999998</v>
      </c>
      <c r="D18" s="4" t="s">
        <v>71</v>
      </c>
      <c r="E18" s="46" t="s">
        <v>48</v>
      </c>
      <c r="F18" s="9">
        <v>75.349017193595969</v>
      </c>
      <c r="G18" s="9">
        <v>0.54781443310690969</v>
      </c>
      <c r="H18" s="9">
        <v>31.834474875828263</v>
      </c>
      <c r="I18" s="9">
        <v>0.68087002202581526</v>
      </c>
      <c r="J18" s="9">
        <v>117.67490589081646</v>
      </c>
      <c r="K18" s="9">
        <v>2.6314065464842162</v>
      </c>
      <c r="L18" s="8">
        <v>0.68596964134517313</v>
      </c>
      <c r="M18" s="8">
        <v>0.21108173624161039</v>
      </c>
      <c r="N18" s="8">
        <v>0.32723935827174067</v>
      </c>
      <c r="O18" s="8">
        <v>9.9760844591569933E-2</v>
      </c>
      <c r="P18" s="18">
        <v>7.4378068604063916E-2</v>
      </c>
      <c r="Q18" s="54">
        <v>1.4209750416714803E-2</v>
      </c>
      <c r="R18" s="19">
        <f>P18/F18</f>
        <v>9.8711398468493122E-4</v>
      </c>
      <c r="S18" s="6">
        <f t="shared" si="0"/>
        <v>9.1038963332818988E-3</v>
      </c>
      <c r="T18" s="51" t="s">
        <v>38</v>
      </c>
      <c r="U18" s="12">
        <f t="shared" si="1"/>
        <v>2.908578766886834E-4</v>
      </c>
      <c r="V18" s="12">
        <f t="shared" si="2"/>
        <v>3.5103760800011868E-4</v>
      </c>
      <c r="W18" s="12">
        <f t="shared" si="3"/>
        <v>2.7030235553927797E-4</v>
      </c>
      <c r="X18" s="13">
        <f t="shared" si="4"/>
        <v>0.23091562693655476</v>
      </c>
      <c r="Y18" s="13">
        <f t="shared" si="5"/>
        <v>0.2040319371873566</v>
      </c>
      <c r="Z18" s="59"/>
      <c r="AA18" s="5" t="s">
        <v>7</v>
      </c>
      <c r="AB18" s="22"/>
      <c r="AC18" s="22">
        <v>0.10486112177128767</v>
      </c>
      <c r="AD18" s="22">
        <v>5.541125458928466E-5</v>
      </c>
      <c r="AE18" s="64" t="s">
        <v>7</v>
      </c>
      <c r="AF18" s="5">
        <v>3243.0240774244776</v>
      </c>
      <c r="AG18" s="5">
        <v>9.9730178207661915</v>
      </c>
      <c r="AH18" s="5" t="s">
        <v>7</v>
      </c>
      <c r="AI18" s="64"/>
    </row>
    <row r="19" spans="1:35" ht="16" thickBot="1">
      <c r="A19" s="48" t="s">
        <v>46</v>
      </c>
      <c r="B19" s="23" t="s">
        <v>34</v>
      </c>
      <c r="C19" s="24">
        <v>0.20013999999999998</v>
      </c>
      <c r="D19" s="23" t="s">
        <v>71</v>
      </c>
      <c r="E19" s="48" t="s">
        <v>48</v>
      </c>
      <c r="F19" s="25">
        <v>103.54722195001671</v>
      </c>
      <c r="G19" s="25">
        <v>0.71552393131282044</v>
      </c>
      <c r="H19" s="25">
        <v>44.537825849305236</v>
      </c>
      <c r="I19" s="25">
        <v>0.98997939063992146</v>
      </c>
      <c r="J19" s="25">
        <v>137.17787649362475</v>
      </c>
      <c r="K19" s="25">
        <v>3.1373802512394051</v>
      </c>
      <c r="L19" s="26">
        <v>1.6598761058503915</v>
      </c>
      <c r="M19" s="26">
        <v>0.21322305578901651</v>
      </c>
      <c r="N19" s="26">
        <v>0.55947957259506831</v>
      </c>
      <c r="O19" s="26">
        <v>0.1002243192646632</v>
      </c>
      <c r="P19" s="27">
        <v>0.12139980450135078</v>
      </c>
      <c r="Q19" s="55">
        <v>1.4576755010264229E-2</v>
      </c>
      <c r="R19" s="28">
        <f>P19/F19</f>
        <v>1.172410058088779E-3</v>
      </c>
      <c r="S19" s="29">
        <f t="shared" si="0"/>
        <v>1.6030136536657937E-2</v>
      </c>
      <c r="T19" s="53" t="s">
        <v>38</v>
      </c>
      <c r="U19" s="30">
        <f t="shared" si="1"/>
        <v>2.1110612669541885E-4</v>
      </c>
      <c r="V19" s="30">
        <f t="shared" si="2"/>
        <v>2.5027203374109884E-4</v>
      </c>
      <c r="W19" s="30">
        <f t="shared" si="3"/>
        <v>2.3126653581831167E-4</v>
      </c>
      <c r="X19" s="31">
        <f t="shared" si="4"/>
        <v>0.11012451885467472</v>
      </c>
      <c r="Y19" s="31">
        <f t="shared" si="5"/>
        <v>0.13007969233129493</v>
      </c>
      <c r="Z19" s="61"/>
      <c r="AA19" s="32" t="s">
        <v>7</v>
      </c>
      <c r="AB19" s="33"/>
      <c r="AC19" s="33">
        <v>0.1052778538206237</v>
      </c>
      <c r="AD19" s="33">
        <v>5.1277932681870427E-5</v>
      </c>
      <c r="AE19" s="65" t="s">
        <v>7</v>
      </c>
      <c r="AF19" s="32">
        <v>3186.8690657028542</v>
      </c>
      <c r="AG19" s="32">
        <v>9.4893793300654288</v>
      </c>
      <c r="AH19" s="32" t="s">
        <v>7</v>
      </c>
      <c r="AI19" s="65"/>
    </row>
    <row r="20" spans="1:35">
      <c r="A20" s="46" t="s">
        <v>50</v>
      </c>
      <c r="E20" s="46"/>
      <c r="F20" s="8">
        <v>0.80174553501988544</v>
      </c>
      <c r="G20" s="8">
        <v>0.13439105767970952</v>
      </c>
      <c r="H20" s="8">
        <v>0.89978945605904936</v>
      </c>
      <c r="I20" s="8">
        <v>0.13102665135918196</v>
      </c>
      <c r="J20" s="8">
        <v>4.5570086947777542</v>
      </c>
      <c r="K20" s="8">
        <v>0.5817011081334662</v>
      </c>
      <c r="L20" s="8">
        <v>11.592114697734537</v>
      </c>
      <c r="M20" s="8">
        <v>1.0886461669170056</v>
      </c>
      <c r="N20" s="8">
        <v>11.429199376890677</v>
      </c>
      <c r="O20" s="8">
        <v>1.1658938512052102</v>
      </c>
      <c r="P20" s="14">
        <v>0.50486585033366127</v>
      </c>
      <c r="Q20" s="56">
        <v>5.9112157458266215E-2</v>
      </c>
      <c r="R20" s="8"/>
      <c r="S20" s="8"/>
      <c r="T20" s="51"/>
      <c r="U20" s="12"/>
      <c r="V20" s="12"/>
      <c r="W20" s="12"/>
      <c r="X20" s="13"/>
      <c r="Y20" s="13"/>
      <c r="Z20" s="59"/>
      <c r="AA20" s="84">
        <v>3.1219001983513146</v>
      </c>
      <c r="AB20" s="85">
        <v>0.52519752432843625</v>
      </c>
      <c r="AC20" s="22">
        <v>0.26969833727834652</v>
      </c>
      <c r="AD20" s="22">
        <v>2.4329269979644071E-2</v>
      </c>
      <c r="AE20" s="64"/>
      <c r="AF20" s="5"/>
      <c r="AG20" s="5"/>
      <c r="AH20" s="5"/>
      <c r="AI20" s="64"/>
    </row>
    <row r="21" spans="1:35" ht="16" thickBot="1">
      <c r="A21" s="48" t="s">
        <v>56</v>
      </c>
      <c r="B21" s="23"/>
      <c r="C21" s="24"/>
      <c r="D21" s="23"/>
      <c r="E21" s="48"/>
      <c r="F21" s="44">
        <f>G20/F20</f>
        <v>0.16762308214959534</v>
      </c>
      <c r="G21" s="29"/>
      <c r="H21" s="44">
        <f>I20/H20</f>
        <v>0.14561923400732008</v>
      </c>
      <c r="I21" s="29"/>
      <c r="J21" s="44">
        <f>K20/J20</f>
        <v>0.12764976920059087</v>
      </c>
      <c r="K21" s="29"/>
      <c r="L21" s="44">
        <f>M20/L20</f>
        <v>9.3912646251659432E-2</v>
      </c>
      <c r="M21" s="29"/>
      <c r="N21" s="44">
        <f>O20/N20</f>
        <v>0.1020101069863734</v>
      </c>
      <c r="O21" s="29"/>
      <c r="P21" s="44">
        <f>Q20/P20</f>
        <v>0.11708487991255405</v>
      </c>
      <c r="Q21" s="57"/>
      <c r="R21" s="45"/>
      <c r="S21" s="45"/>
      <c r="T21" s="53"/>
      <c r="U21" s="30"/>
      <c r="V21" s="30"/>
      <c r="W21" s="30"/>
      <c r="X21" s="31"/>
      <c r="Y21" s="31"/>
      <c r="Z21" s="61"/>
      <c r="AA21" s="44">
        <f>AB20/AA20</f>
        <v>0.16823008134782616</v>
      </c>
      <c r="AB21" s="33"/>
      <c r="AC21" s="44">
        <f>AD20/AC20</f>
        <v>9.0209195300060954E-2</v>
      </c>
      <c r="AD21" s="33"/>
      <c r="AE21" s="65"/>
      <c r="AF21" s="32"/>
      <c r="AG21" s="32"/>
      <c r="AH21" s="32"/>
      <c r="AI21" s="65"/>
    </row>
    <row r="22" spans="1:35" s="73" customFormat="1" ht="16">
      <c r="A22" s="72"/>
      <c r="C22" s="74"/>
      <c r="E22" s="72"/>
      <c r="F22" s="91" t="s">
        <v>55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75"/>
      <c r="S22" s="75"/>
      <c r="T22" s="76"/>
      <c r="U22" s="77"/>
      <c r="V22" s="77"/>
      <c r="W22" s="77"/>
      <c r="X22" s="78"/>
      <c r="Y22" s="78"/>
      <c r="Z22" s="79"/>
      <c r="AA22" s="80"/>
      <c r="AB22" s="81"/>
      <c r="AC22" s="81"/>
      <c r="AD22" s="81"/>
      <c r="AE22" s="82"/>
      <c r="AF22" s="80"/>
      <c r="AG22" s="80"/>
      <c r="AH22" s="80"/>
      <c r="AI22" s="82"/>
    </row>
    <row r="23" spans="1:35">
      <c r="A23" s="46" t="s">
        <v>59</v>
      </c>
      <c r="E23" s="46"/>
      <c r="F23" s="9">
        <v>4.3758746885580138</v>
      </c>
      <c r="G23" s="9">
        <v>6.2083553755310534</v>
      </c>
      <c r="H23" s="9">
        <v>2.2314334362422668</v>
      </c>
      <c r="I23" s="9">
        <v>2.264851999668053</v>
      </c>
      <c r="J23" s="9">
        <v>6.3508406457545012</v>
      </c>
      <c r="K23" s="9">
        <v>6.1801053345621373</v>
      </c>
      <c r="L23" s="9">
        <v>41.111597415848635</v>
      </c>
      <c r="M23" s="9">
        <v>41.932237761722519</v>
      </c>
      <c r="N23" s="9">
        <v>16.74357383734381</v>
      </c>
      <c r="O23" s="9">
        <v>19.748394007844361</v>
      </c>
      <c r="P23" s="15">
        <v>1.8042698871384342</v>
      </c>
      <c r="Q23" s="58">
        <v>3.3656957414562698</v>
      </c>
      <c r="R23" s="15"/>
      <c r="S23" s="15"/>
      <c r="T23" s="51"/>
      <c r="Z23" s="51"/>
      <c r="AA23" s="5"/>
      <c r="AB23" s="22"/>
      <c r="AC23" s="22"/>
      <c r="AD23" s="22"/>
      <c r="AE23" s="64"/>
      <c r="AF23" s="5"/>
      <c r="AG23" s="5"/>
      <c r="AH23" s="5"/>
      <c r="AI23" s="64"/>
    </row>
    <row r="24" spans="1:35" ht="16" thickBot="1">
      <c r="A24" s="48" t="s">
        <v>60</v>
      </c>
      <c r="B24" s="23"/>
      <c r="C24" s="24"/>
      <c r="D24" s="23"/>
      <c r="E24" s="48"/>
      <c r="F24" s="25">
        <f>F23+(G23*3/2)</f>
        <v>13.688407751854594</v>
      </c>
      <c r="G24" s="29"/>
      <c r="H24" s="25">
        <f>H23+(I23*3/2)</f>
        <v>5.6287114357443464</v>
      </c>
      <c r="I24" s="29"/>
      <c r="J24" s="25">
        <f>J23+(K23*3/2)</f>
        <v>15.620998647597709</v>
      </c>
      <c r="K24" s="29"/>
      <c r="L24" s="25">
        <f>L23+(M23*3/2)</f>
        <v>104.00995405843241</v>
      </c>
      <c r="M24" s="29"/>
      <c r="N24" s="25">
        <f>N23+(O23*3/2)</f>
        <v>46.366164849110348</v>
      </c>
      <c r="O24" s="29"/>
      <c r="P24" s="25">
        <f>P23+(Q23*3/2)</f>
        <v>6.8528134993228393</v>
      </c>
      <c r="Q24" s="53">
        <f>P24*5/1000</f>
        <v>3.4264067496614196E-2</v>
      </c>
      <c r="R24" s="29"/>
      <c r="S24" s="29"/>
      <c r="T24" s="53"/>
      <c r="U24" s="29"/>
      <c r="V24" s="29"/>
      <c r="W24" s="29"/>
      <c r="X24" s="29"/>
      <c r="Y24" s="29"/>
      <c r="Z24" s="53"/>
      <c r="AA24" s="29"/>
      <c r="AB24" s="29"/>
      <c r="AC24" s="29"/>
      <c r="AD24" s="29"/>
      <c r="AE24" s="53"/>
      <c r="AF24" s="29"/>
      <c r="AG24" s="29"/>
      <c r="AH24" s="29"/>
      <c r="AI24" s="53"/>
    </row>
    <row r="26" spans="1:35">
      <c r="A26" s="83" t="s">
        <v>28</v>
      </c>
    </row>
    <row r="27" spans="1:35">
      <c r="A27" s="68" t="s">
        <v>64</v>
      </c>
    </row>
    <row r="29" spans="1:35">
      <c r="A29" s="68" t="s">
        <v>57</v>
      </c>
    </row>
    <row r="30" spans="1:35">
      <c r="A30" s="68" t="s">
        <v>58</v>
      </c>
    </row>
    <row r="31" spans="1:35" ht="18">
      <c r="A31" s="68" t="s">
        <v>68</v>
      </c>
    </row>
    <row r="32" spans="1:35">
      <c r="A32" s="68" t="s">
        <v>61</v>
      </c>
    </row>
    <row r="33" spans="1:1" ht="18">
      <c r="A33" s="68" t="s">
        <v>67</v>
      </c>
    </row>
    <row r="35" spans="1:1" ht="17">
      <c r="A35" s="68" t="s">
        <v>63</v>
      </c>
    </row>
    <row r="36" spans="1:1" ht="17">
      <c r="A36" s="68" t="s">
        <v>70</v>
      </c>
    </row>
    <row r="37" spans="1:1" ht="17">
      <c r="A37" s="68" t="s">
        <v>72</v>
      </c>
    </row>
    <row r="39" spans="1:1">
      <c r="A39" s="68" t="s">
        <v>66</v>
      </c>
    </row>
    <row r="40" spans="1:1">
      <c r="A40" s="68" t="s">
        <v>69</v>
      </c>
    </row>
    <row r="43" spans="1:1">
      <c r="A43" s="95" t="s">
        <v>77</v>
      </c>
    </row>
    <row r="44" spans="1:1">
      <c r="A44" s="86" t="s">
        <v>74</v>
      </c>
    </row>
    <row r="45" spans="1:1">
      <c r="A45" s="86" t="s">
        <v>75</v>
      </c>
    </row>
  </sheetData>
  <mergeCells count="5">
    <mergeCell ref="U8:Z8"/>
    <mergeCell ref="F22:Q22"/>
    <mergeCell ref="F8:Q8"/>
    <mergeCell ref="AA8:AE8"/>
    <mergeCell ref="AF8:A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PlotDat5</vt:lpstr>
      <vt:lpstr>Table S-2 Re-Os and HSE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RD</cp:lastModifiedBy>
  <cp:lastPrinted>2023-10-11T09:23:49Z</cp:lastPrinted>
  <dcterms:created xsi:type="dcterms:W3CDTF">2014-10-02T21:51:32Z</dcterms:created>
  <dcterms:modified xsi:type="dcterms:W3CDTF">2024-06-06T12:37:11Z</dcterms:modified>
</cp:coreProperties>
</file>